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Departamenti per Planifikim Strategjik\Sektori per planifikim strategjik\Portal\Materials_ALB\4.2 Konsulencë biznesore-Materiale edukative (Instrumente)\"/>
    </mc:Choice>
  </mc:AlternateContent>
  <bookViews>
    <workbookView xWindow="0" yWindow="0" windowWidth="28425" windowHeight="11910"/>
  </bookViews>
  <sheets>
    <sheet name="Vlerësimi i riskut të NMVM-ve" sheetId="1" r:id="rId1"/>
    <sheet name="Fushat me të dhëna" sheetId="3" r:id="rId2"/>
    <sheet name="Drafti" sheetId="6" r:id="rId3"/>
  </sheets>
  <definedNames>
    <definedName name="_xlnm.Print_Area" localSheetId="0">'Vlerësimi i riskut të NMVM-ve'!$B$2:$J$65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6" l="1"/>
  <c r="G29" i="6"/>
  <c r="F29" i="6"/>
  <c r="E29" i="6"/>
  <c r="D29" i="6"/>
  <c r="D30" i="6" s="1"/>
  <c r="D7" i="1" l="1"/>
  <c r="E7" i="1"/>
  <c r="F7" i="1"/>
  <c r="G7" i="1"/>
  <c r="H7" i="1"/>
  <c r="D17" i="1"/>
  <c r="E17" i="1"/>
  <c r="F17" i="1"/>
  <c r="G17" i="1"/>
  <c r="H17" i="1"/>
  <c r="D20" i="1"/>
  <c r="E20" i="1"/>
  <c r="F20" i="1"/>
  <c r="G20" i="1"/>
  <c r="H20" i="1"/>
  <c r="A5" i="3"/>
  <c r="A6" i="3"/>
  <c r="A7" i="3"/>
  <c r="A8" i="3"/>
  <c r="A3" i="3"/>
  <c r="A4" i="3"/>
  <c r="A2" i="3"/>
  <c r="D38" i="1" l="1"/>
  <c r="E38" i="1"/>
  <c r="F38" i="1"/>
  <c r="G38" i="1"/>
  <c r="H38" i="1"/>
  <c r="H41" i="1"/>
  <c r="G41" i="1"/>
  <c r="F41" i="1"/>
  <c r="E41" i="1"/>
  <c r="D41" i="1"/>
  <c r="H35" i="1"/>
  <c r="G35" i="1"/>
  <c r="F35" i="1"/>
  <c r="E35" i="1"/>
  <c r="D35" i="1"/>
  <c r="H32" i="1"/>
  <c r="G32" i="1"/>
  <c r="F32" i="1"/>
  <c r="E32" i="1"/>
  <c r="D32" i="1"/>
  <c r="H29" i="1"/>
  <c r="G29" i="1"/>
  <c r="F29" i="1"/>
  <c r="E29" i="1"/>
  <c r="D29" i="1"/>
  <c r="H26" i="1"/>
  <c r="G26" i="1"/>
  <c r="F26" i="1"/>
  <c r="E26" i="1"/>
  <c r="D26" i="1"/>
  <c r="H23" i="1"/>
  <c r="G23" i="1"/>
  <c r="F23" i="1"/>
  <c r="E23" i="1"/>
  <c r="D23" i="1"/>
  <c r="H14" i="1"/>
  <c r="G14" i="1"/>
  <c r="F14" i="1"/>
  <c r="E14" i="1"/>
  <c r="D14" i="1"/>
  <c r="H13" i="1"/>
  <c r="G13" i="1"/>
  <c r="F13" i="1"/>
  <c r="E13" i="1"/>
  <c r="D13" i="1"/>
  <c r="H10" i="1"/>
  <c r="G10" i="1"/>
  <c r="F10" i="1"/>
  <c r="E10" i="1"/>
  <c r="D10" i="1"/>
  <c r="I16" i="1" l="1"/>
  <c r="I40" i="1"/>
  <c r="I34" i="1"/>
  <c r="J33" i="1" s="1"/>
  <c r="B7" i="3" s="1"/>
  <c r="I37" i="1"/>
  <c r="I31" i="1"/>
  <c r="I28" i="1"/>
  <c r="I25" i="1"/>
  <c r="J24" i="1" s="1"/>
  <c r="B5" i="3" s="1"/>
  <c r="I22" i="1"/>
  <c r="I19" i="1"/>
  <c r="I12" i="1"/>
  <c r="I9" i="1"/>
  <c r="I6" i="1"/>
  <c r="J5" i="1" s="1"/>
  <c r="J8" i="1" l="1"/>
  <c r="B2" i="3"/>
  <c r="J36" i="1"/>
  <c r="J27" i="1"/>
  <c r="J15" i="1"/>
  <c r="B4" i="3" s="1"/>
  <c r="E43" i="1" l="1"/>
  <c r="B3" i="3"/>
  <c r="B6" i="3"/>
  <c r="B8" i="3"/>
  <c r="C43" i="1" l="1"/>
  <c r="G44" i="1"/>
  <c r="C44" i="1"/>
  <c r="G43" i="1"/>
</calcChain>
</file>

<file path=xl/sharedStrings.xml><?xml version="1.0" encoding="utf-8"?>
<sst xmlns="http://schemas.openxmlformats.org/spreadsheetml/2006/main" count="181" uniqueCount="104">
  <si>
    <t xml:space="preserve"> "x" ile doldur.</t>
  </si>
  <si>
    <t>/48</t>
  </si>
  <si>
    <t>0-13 POINT</t>
  </si>
  <si>
    <t>14-26 POINT</t>
  </si>
  <si>
    <t>27-38 POINT</t>
  </si>
  <si>
    <t>40-48 POINT</t>
  </si>
  <si>
    <t>department risk score</t>
  </si>
  <si>
    <t xml:space="preserve">TABELA E VLERËSIMIT TË RISKUT TË NMVM-VE </t>
  </si>
  <si>
    <t>VLERËSIMI (Ju lutemi vendosni "X" tek përgjigjja juaj)</t>
  </si>
  <si>
    <t>EMRI I KOMPANISË</t>
  </si>
  <si>
    <t>SEKTORI</t>
  </si>
  <si>
    <t>TREGU</t>
  </si>
  <si>
    <t>KLIENTËT</t>
  </si>
  <si>
    <t>KANALET E SHPËRNDARJE</t>
  </si>
  <si>
    <t>PRODUKTI/
SHËRBIMI</t>
  </si>
  <si>
    <t>KONKURRENCA</t>
  </si>
  <si>
    <t>BURIMET NJERËZORE</t>
  </si>
  <si>
    <t>HAPJA NDAJ ZHVILLIMEVE?</t>
  </si>
  <si>
    <t>SEKTORI ËSHTË ZVOGËLUAR DERI NË PIKËN E FUNDIT</t>
  </si>
  <si>
    <t>SEKTORI ËSHTË NË TKURRJE</t>
  </si>
  <si>
    <t>SEKTORI KA STAGNUAR</t>
  </si>
  <si>
    <t>SEKTORI KA POTENTIAL PËR RRITJE</t>
  </si>
  <si>
    <t>SEKTORI KA TË ARDHME TË NDRITSHME</t>
  </si>
  <si>
    <t>DIVERSFIKIMI</t>
  </si>
  <si>
    <t>MADHËSIA</t>
  </si>
  <si>
    <t>NUMRI</t>
  </si>
  <si>
    <t>DIVERSIFIKIMI</t>
  </si>
  <si>
    <t>KUSH E KA FUQINË?</t>
  </si>
  <si>
    <t xml:space="preserve">AFTËSIA DHE KAPACITETI I SHFRYTËZUAR </t>
  </si>
  <si>
    <t>KONKURRENCA E PRODUKTEVE / SHËRBIMEVE</t>
  </si>
  <si>
    <t>KONKURRENTËT E FORTË</t>
  </si>
  <si>
    <t>MENAXHERËT</t>
  </si>
  <si>
    <t>STAFI</t>
  </si>
  <si>
    <t>I VARUR NË VETËM NJË TREG</t>
  </si>
  <si>
    <t>KA NEVOJË PËR DIVERSIFIKIM TË TREGUT</t>
  </si>
  <si>
    <t>DIVERSIFIKIMI I TREGUT ËSHTË I MJAFTUESHËM</t>
  </si>
  <si>
    <t>DIVERSIFIKIM I MJAFTUESHËM I TREGUT POR KOMPANIA KA AKOMA POTENCIAL TË PASHFRYTËZUAR</t>
  </si>
  <si>
    <t>DIVERSIFIKIM I MIRË I TREGUT QË MBËSHTET RRITJEN E QËNDRUESHME</t>
  </si>
  <si>
    <t>TREGU ËSHTË I VOGËL</t>
  </si>
  <si>
    <t>KONKURRENCË E MADHE DHE POASHTU NË RRITJE</t>
  </si>
  <si>
    <t>TREGU MJAFTUESHËM I MADH PËR TË STAGNUAR</t>
  </si>
  <si>
    <t>TREGU KA POTENCIAL PËR RRITJE/TREG I MADH DHE ME KONKURRENCË</t>
  </si>
  <si>
    <t>TREG I MADH/E ARDHME E NDRITSHME PËR TREGUN ME KONKURRENCË TË ULËT</t>
  </si>
  <si>
    <t>KLIENTELË E VETME</t>
  </si>
  <si>
    <t>NUMËR I KUFIZUAR I KLIENTËVE</t>
  </si>
  <si>
    <t>NUMRI I MAJFTUESHËM I KLIENTËVE</t>
  </si>
  <si>
    <t>STRUKTURË E DIVERSIFIKUAR E KLIENTËVE</t>
  </si>
  <si>
    <t>NUK KA RISK PREJ KLIENTËVE PËR SHKAK TË NUMRIT TË MADH TË TYRE</t>
  </si>
  <si>
    <t>KLIENTËT NGA NJË SEKTOR I VETËM</t>
  </si>
  <si>
    <t>KLIENTË TË MADHËSISË/SEKTOREVE TË NDRYSHME</t>
  </si>
  <si>
    <t>KLIENTË TË DIVERSIFIKUAR NGA SEKTORË TË NDRYSHËM PËR TË ULUR RREZIKUN</t>
  </si>
  <si>
    <t>DIVERSIFIKIMI I KLIENTËVE (SIPAS SEKTORIT, TREGUT DHE MADHËSISË) DHE SUPERIORITET NDAJ KONKURRENCËS</t>
  </si>
  <si>
    <t>NË PËRGJITHËSI KLIENTËT</t>
  </si>
  <si>
    <t>E BALANCUR MIDIS KLIENTIT-KOMPANISË</t>
  </si>
  <si>
    <t>NË PËRGJITHËSI KOMPANIA</t>
  </si>
  <si>
    <t>KOMPANIA</t>
  </si>
  <si>
    <t>PROBLEME THËLBËSORE ME KONKURRENTËT</t>
  </si>
  <si>
    <t>PRODUKTET/SHËRBIMET E KONKURRENTËVE KANË MË SHUMË AVANTAZHE</t>
  </si>
  <si>
    <t>AS  AVATNAZHE/AS DISAVANTAZHE</t>
  </si>
  <si>
    <t>PRODUKTET/SHËRBIMET KANË MË SHUMË AVANTAZHE SE ATO TË KONKURRENTËVE</t>
  </si>
  <si>
    <t>NUK KA FARE KONKURRENCË SA I PËRKET PRODUKTEVE/SHËRBIMEVE</t>
  </si>
  <si>
    <t>PRODUKT/SHËRBIM I VETËM</t>
  </si>
  <si>
    <t>DIVERSIFIKIM I ULËT/DIVERSIFIKIMI NUK ËSHTË REALIZUAR SIÇ DUHET</t>
  </si>
  <si>
    <t>DIVERSIFIKIMI I MJAFTUESHËM</t>
  </si>
  <si>
    <t>NË PIKËN QË SIGURON SUPERIORITET NDAJ KONKURRENCËS</t>
  </si>
  <si>
    <t>SHTYLLA KRYESORE E FUQISË SË KOMPANISË</t>
  </si>
  <si>
    <t>SHITJET REALIZOHEN VETËM PËRMES KANALEVE TRADICIONALE. KA RISK OSE SHITJET JANË TË PAMJAFTUESHME</t>
  </si>
  <si>
    <t>PËRDOREN DISA KANALE TË SHPËRNDARJES MIRËPO SHITJET JANË TË ULËTA</t>
  </si>
  <si>
    <t>PËRDOREN DISA KANALE TË SHPËRNDARJES DHE NIVELI I SHITJEVE ËSHTË I KËNAQSHËM</t>
  </si>
  <si>
    <t>SHITJE JANË NË RRITJE SI REZULTAT I DIVERSIFIKIMIT TË KANALEVE TË SHPËRNDARJES</t>
  </si>
  <si>
    <t>PËRDORIMI EFEKTIV I KANALEVE DIGJITALE TË SHPËRNDARJES. KANALET EKZISTUESE TË SHPËRNDARJES KANË EKZEKTE POZITIVE NË SHITJE.</t>
  </si>
  <si>
    <t>KONKURRENCË E LARTË NGA KONKURRENTËT E VEGJËL DHE JORMAL</t>
  </si>
  <si>
    <t>KONKURRENTËT SHKAKTOJNË DISA PROBLEME</t>
  </si>
  <si>
    <t>KONKURRENCA MENAXHOHET DISI ME VËSHTIRËSI</t>
  </si>
  <si>
    <t>SUPERIORITET NDAJ KONKURRENCËS</t>
  </si>
  <si>
    <t>ASKPAK KONKURRENCË</t>
  </si>
  <si>
    <t>PRONARI ËSHTË MENAXHERI I VETËM DHE NUK ËSHTË PERSONI ADEKUAT</t>
  </si>
  <si>
    <t>PRONARI ËSHTË I ZOTI DHE EKZISTOJNË DISA MENAXHER POTENCIAL</t>
  </si>
  <si>
    <t>STRUKTURA E MENAXHERËVE ËSHTË NË FORMIM E SIPËR</t>
  </si>
  <si>
    <t>MENAXHERËT JANË POR DUHET TË RRITET SASIA/CILËSIA</t>
  </si>
  <si>
    <t>MENAXHERËT JANË TË KUALIFIKUAR DHE JANË TË AFTË TA ÇOJNË KOMPANINË DREJTË SË ARDHMES</t>
  </si>
  <si>
    <t>SI NUMRI ASHTU DHE KUALIFIKIMI I STAFIT ËSHTË I PAMJAFTUESHËM.</t>
  </si>
  <si>
    <t>NUMRI I STAFIT ËSHTË I MJAFTUESHËM POR DUHET PËRMIRËSIM I MADH SA I PËRKET KUALIFIKIMIT</t>
  </si>
  <si>
    <t>KUALIFIKIMI I STAFIT DUHET TË PËRMIRËSOHET</t>
  </si>
  <si>
    <t>STRUKTURA E STAFIT ËSHTË E MJAFTUESHME PËR SUKSESIN AFATSHKURTËR TË KOMPANISË</t>
  </si>
  <si>
    <t>E KEMI STRUKTURËN E STAFIT PËR TË DËRGUAR KOMPANINË DREJTË SË ARDHMES</t>
  </si>
  <si>
    <t>KOMPANI ME RISK TË LARTË</t>
  </si>
  <si>
    <t>KOMPANI ME RISK</t>
  </si>
  <si>
    <t>REZULTATI TOTALI I RISKUT</t>
  </si>
  <si>
    <t>KOMPANI ME RISK TË MESATAR</t>
  </si>
  <si>
    <t>KOMPANI ME RISK TË ULËT</t>
  </si>
  <si>
    <t>PIKËT</t>
  </si>
  <si>
    <r>
      <t>SEKTORI ËSHTË N</t>
    </r>
    <r>
      <rPr>
        <sz val="12"/>
        <color theme="1"/>
        <rFont val="Calibri"/>
        <family val="2"/>
      </rPr>
      <t>Ë TKURRJE</t>
    </r>
  </si>
  <si>
    <r>
      <t>SEKTORI KA POTENTIAL P</t>
    </r>
    <r>
      <rPr>
        <sz val="12"/>
        <color theme="1"/>
        <rFont val="Calibri"/>
        <family val="2"/>
      </rPr>
      <t>ËR RRITJE</t>
    </r>
  </si>
  <si>
    <r>
      <t>MADH</t>
    </r>
    <r>
      <rPr>
        <sz val="12"/>
        <color theme="1"/>
        <rFont val="Calibri"/>
        <family val="2"/>
      </rPr>
      <t>ËSIA</t>
    </r>
  </si>
  <si>
    <r>
      <t>KLIENT</t>
    </r>
    <r>
      <rPr>
        <b/>
        <sz val="16"/>
        <color theme="1"/>
        <rFont val="Calibri"/>
        <family val="2"/>
      </rPr>
      <t>ËT</t>
    </r>
  </si>
  <si>
    <r>
      <t>KUSH E KA FUQIN</t>
    </r>
    <r>
      <rPr>
        <sz val="12"/>
        <color theme="1"/>
        <rFont val="Calibri"/>
        <family val="2"/>
      </rPr>
      <t>Ë?</t>
    </r>
  </si>
  <si>
    <t>KANALET E SHPËRNDARJES</t>
  </si>
  <si>
    <t xml:space="preserve">AFTËSIA DHE KAPACITETI I SHFRYTËZUAR: </t>
  </si>
  <si>
    <t>PRODUKTI         /         SHËRBIMI</t>
  </si>
  <si>
    <r>
      <t>MENAXHER</t>
    </r>
    <r>
      <rPr>
        <sz val="12"/>
        <color theme="1"/>
        <rFont val="Calibri"/>
        <family val="2"/>
      </rPr>
      <t>ËT</t>
    </r>
  </si>
  <si>
    <r>
      <t>PIK</t>
    </r>
    <r>
      <rPr>
        <b/>
        <sz val="16"/>
        <color theme="1"/>
        <rFont val="Calibri"/>
        <family val="2"/>
      </rPr>
      <t>ËT</t>
    </r>
  </si>
  <si>
    <t>TOTALI I PIKËVE</t>
  </si>
  <si>
    <t>KOMPANI ME RISK TË ULËT/MESATAR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</si>
</sst>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4"/>
      <color theme="1"/>
      <name val="Calibri"/>
      <family val="2"/>
    </font>
    <font>
      <b/>
      <sz val="14"/>
      <color theme="0"/>
      <name val="Calibri"/>
      <family val="2"/>
      <charset val="16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72"/>
      <color theme="0"/>
      <name val="Calibri"/>
      <family val="2"/>
      <charset val="162"/>
      <scheme val="minor"/>
    </font>
    <font>
      <b/>
      <sz val="36"/>
      <color theme="0"/>
      <name val="Calibri"/>
      <family val="2"/>
      <charset val="162"/>
      <scheme val="minor"/>
    </font>
    <font>
      <b/>
      <i/>
      <u/>
      <sz val="12"/>
      <name val="Calibri"/>
      <family val="2"/>
      <charset val="162"/>
      <scheme val="minor"/>
    </font>
    <font>
      <b/>
      <u/>
      <sz val="36.200000000000003"/>
      <color theme="0"/>
      <name val="Calibri"/>
      <family val="2"/>
      <charset val="162"/>
      <scheme val="minor"/>
    </font>
    <font>
      <b/>
      <sz val="28"/>
      <name val="Calibri"/>
      <family val="2"/>
      <charset val="16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/>
      <bottom style="mediumDashDot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4" borderId="15" xfId="0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2" fontId="2" fillId="0" borderId="0" xfId="0" applyNumberFormat="1" applyFont="1"/>
    <xf numFmtId="0" fontId="0" fillId="2" borderId="3" xfId="0" applyFill="1" applyBorder="1"/>
    <xf numFmtId="0" fontId="0" fillId="2" borderId="1" xfId="0" applyFill="1" applyBorder="1"/>
    <xf numFmtId="0" fontId="0" fillId="2" borderId="5" xfId="0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2" fontId="0" fillId="2" borderId="4" xfId="0" applyNumberFormat="1" applyFill="1" applyBorder="1"/>
    <xf numFmtId="2" fontId="0" fillId="2" borderId="16" xfId="0" applyNumberFormat="1" applyFill="1" applyBorder="1"/>
    <xf numFmtId="2" fontId="0" fillId="2" borderId="6" xfId="0" applyNumberFormat="1" applyFill="1" applyBorder="1"/>
    <xf numFmtId="2" fontId="5" fillId="5" borderId="12" xfId="0" applyNumberFormat="1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5" borderId="26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vertical="center" wrapText="1"/>
    </xf>
    <xf numFmtId="164" fontId="15" fillId="5" borderId="26" xfId="0" applyNumberFormat="1" applyFont="1" applyFill="1" applyBorder="1" applyAlignment="1">
      <alignment vertical="center"/>
    </xf>
    <xf numFmtId="164" fontId="15" fillId="5" borderId="27" xfId="0" applyNumberFormat="1" applyFont="1" applyFill="1" applyBorder="1" applyAlignment="1">
      <alignment vertical="center"/>
    </xf>
    <xf numFmtId="0" fontId="5" fillId="5" borderId="27" xfId="0" applyFont="1" applyFill="1" applyBorder="1"/>
    <xf numFmtId="0" fontId="5" fillId="5" borderId="20" xfId="0" applyFont="1" applyFill="1" applyBorder="1"/>
    <xf numFmtId="0" fontId="1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4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vertical="center" wrapText="1"/>
    </xf>
    <xf numFmtId="0" fontId="16" fillId="5" borderId="26" xfId="0" applyFont="1" applyFill="1" applyBorder="1" applyAlignment="1">
      <alignment vertical="center" wrapText="1"/>
    </xf>
    <xf numFmtId="0" fontId="16" fillId="5" borderId="19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0" fontId="17" fillId="6" borderId="18" xfId="0" applyFont="1" applyFill="1" applyBorder="1" applyAlignment="1">
      <alignment wrapText="1"/>
    </xf>
    <xf numFmtId="0" fontId="0" fillId="3" borderId="8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/>
    </xf>
    <xf numFmtId="0" fontId="17" fillId="6" borderId="0" xfId="0" applyFont="1" applyFill="1" applyAlignment="1">
      <alignment horizontal="left" wrapText="1"/>
    </xf>
    <xf numFmtId="0" fontId="17" fillId="6" borderId="28" xfId="0" applyFont="1" applyFill="1" applyBorder="1" applyAlignment="1">
      <alignment horizontal="left" wrapText="1"/>
    </xf>
    <xf numFmtId="2" fontId="10" fillId="4" borderId="7" xfId="0" applyNumberFormat="1" applyFont="1" applyFill="1" applyBorder="1" applyAlignment="1">
      <alignment horizontal="center" vertical="center"/>
    </xf>
    <xf numFmtId="2" fontId="10" fillId="4" borderId="9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4" fontId="15" fillId="5" borderId="0" xfId="0" applyNumberFormat="1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29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18"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q-AL" sz="2000" b="1" i="0" cap="all" baseline="0">
                <a:effectLst/>
              </a:rPr>
              <a:t>GRAFIKU I VLERËSIMIT TË RISKUT TË NMVM-VE</a:t>
            </a:r>
            <a:endParaRPr lang="sq-AL" sz="2000">
              <a:effectLst/>
            </a:endParaRPr>
          </a:p>
        </c:rich>
      </c:tx>
      <c:layout>
        <c:manualLayout>
          <c:xMode val="edge"/>
          <c:yMode val="edge"/>
          <c:x val="0.325896898218592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>
        <c:manualLayout>
          <c:layoutTarget val="inner"/>
          <c:xMode val="edge"/>
          <c:yMode val="edge"/>
          <c:x val="3.0024142946698636E-2"/>
          <c:y val="0.10343040380842067"/>
          <c:w val="0.9621199661213844"/>
          <c:h val="0.7437418853528187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6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'Fushat me të dhëna'!$A$2:$A$8</c:f>
              <c:strCache>
                <c:ptCount val="7"/>
                <c:pt idx="0">
                  <c:v>SEKTORI</c:v>
                </c:pt>
                <c:pt idx="1">
                  <c:v>TREGU</c:v>
                </c:pt>
                <c:pt idx="2">
                  <c:v>KLIENTËT</c:v>
                </c:pt>
                <c:pt idx="3">
                  <c:v>KANALET E SHPËRNDARJE</c:v>
                </c:pt>
                <c:pt idx="4">
                  <c:v>PRODUKTI/
SHËRBIMI</c:v>
                </c:pt>
                <c:pt idx="5">
                  <c:v>KONKURRENCA</c:v>
                </c:pt>
                <c:pt idx="6">
                  <c:v>BURIMET NJERËZORE</c:v>
                </c:pt>
              </c:strCache>
            </c:strRef>
          </c:cat>
          <c:val>
            <c:numRef>
              <c:f>'Fushat me të dhëna'!$B$2:$B$8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2-4B53-8D9D-374554CF0B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26336111"/>
        <c:axId val="1526337775"/>
      </c:barChart>
      <c:catAx>
        <c:axId val="1526336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26337775"/>
        <c:crosses val="autoZero"/>
        <c:auto val="1"/>
        <c:lblAlgn val="ctr"/>
        <c:lblOffset val="100"/>
        <c:noMultiLvlLbl val="0"/>
      </c:catAx>
      <c:valAx>
        <c:axId val="1526337775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6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26336111"/>
        <c:crosses val="autoZero"/>
        <c:crossBetween val="between"/>
      </c:valAx>
      <c:spPr>
        <a:gradFill>
          <a:gsLst>
            <a:gs pos="0">
              <a:srgbClr val="FFC000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gradFill>
            <a:gsLst>
              <a:gs pos="0">
                <a:schemeClr val="accent1">
                  <a:alpha val="99000"/>
                  <a:lumMod val="92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60" baseline="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1577506</xdr:colOff>
      <xdr:row>45</xdr:row>
      <xdr:rowOff>46126</xdr:rowOff>
    </xdr:from>
    <xdr:to>
      <xdr:col>10</xdr:col>
      <xdr:colOff>901</xdr:colOff>
      <xdr:row>64</xdr:row>
      <xdr:rowOff>119927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7E3A8E3E-F102-5230-B53B-A3528614E2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tabSelected="1" zoomScale="66" zoomScaleNormal="66" workbookViewId="0">
      <selection activeCell="E6" sqref="E6"/>
    </sheetView>
  </sheetViews>
  <sheetFormatPr defaultColWidth="10.875" defaultRowHeight="21" x14ac:dyDescent="0.3"/>
  <cols>
    <col min="1" max="1" width="3.375" customWidth="1"/>
    <col min="2" max="2" width="30.375" style="1" bestFit="1" customWidth="1"/>
    <col min="3" max="3" width="33.25" style="1" bestFit="1" customWidth="1"/>
    <col min="4" max="4" width="34.625" style="1" bestFit="1" customWidth="1"/>
    <col min="5" max="5" width="36.5" style="1" bestFit="1" customWidth="1"/>
    <col min="6" max="6" width="36.25" style="1" bestFit="1" customWidth="1"/>
    <col min="7" max="8" width="32.5" style="1" customWidth="1"/>
    <col min="9" max="9" width="18.25" style="9" customWidth="1"/>
    <col min="10" max="10" width="18.25" style="15" customWidth="1"/>
    <col min="11" max="11" width="2.75" customWidth="1"/>
    <col min="12" max="12" width="11" bestFit="1" customWidth="1"/>
    <col min="13" max="13" width="24.5" customWidth="1"/>
    <col min="14" max="25" width="23.5" customWidth="1"/>
  </cols>
  <sheetData>
    <row r="1" spans="2:19" ht="21.75" thickBot="1" x14ac:dyDescent="0.35"/>
    <row r="2" spans="2:19" ht="36.75" customHeight="1" thickBot="1" x14ac:dyDescent="0.35">
      <c r="B2" s="75" t="s">
        <v>7</v>
      </c>
      <c r="C2" s="76"/>
      <c r="D2" s="76"/>
      <c r="E2" s="76"/>
      <c r="F2" s="76"/>
      <c r="G2" s="76"/>
      <c r="H2" s="77"/>
    </row>
    <row r="3" spans="2:19" ht="29.25" thickBot="1" x14ac:dyDescent="0.35">
      <c r="B3" s="83" t="s">
        <v>9</v>
      </c>
      <c r="C3" s="84"/>
      <c r="D3" s="87" t="s">
        <v>8</v>
      </c>
      <c r="E3" s="88"/>
      <c r="F3" s="88"/>
      <c r="G3" s="88"/>
      <c r="H3" s="89"/>
    </row>
    <row r="4" spans="2:19" ht="38.25" thickBot="1" x14ac:dyDescent="0.35">
      <c r="B4" s="85"/>
      <c r="C4" s="86"/>
      <c r="D4" s="42">
        <v>0</v>
      </c>
      <c r="E4" s="42">
        <v>1</v>
      </c>
      <c r="F4" s="42">
        <v>2</v>
      </c>
      <c r="G4" s="42">
        <v>3</v>
      </c>
      <c r="H4" s="42">
        <v>4</v>
      </c>
      <c r="J4" s="25" t="s">
        <v>6</v>
      </c>
    </row>
    <row r="5" spans="2:19" ht="48" thickBot="1" x14ac:dyDescent="0.35">
      <c r="B5" s="78" t="s">
        <v>10</v>
      </c>
      <c r="C5" s="50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J5" s="58">
        <f>+I6</f>
        <v>0</v>
      </c>
    </row>
    <row r="6" spans="2:19" ht="23.1" customHeight="1" thickBot="1" x14ac:dyDescent="0.35">
      <c r="B6" s="79"/>
      <c r="C6" s="51"/>
      <c r="D6" s="8"/>
      <c r="E6" s="8"/>
      <c r="F6" s="8"/>
      <c r="G6" s="8"/>
      <c r="H6" s="8"/>
      <c r="I6" s="21">
        <f>SUM(D7:H7)</f>
        <v>0</v>
      </c>
      <c r="J6" s="59"/>
    </row>
    <row r="7" spans="2:19" ht="29.25" hidden="1" thickBot="1" x14ac:dyDescent="0.35">
      <c r="B7" s="80"/>
      <c r="C7" s="24" t="s">
        <v>0</v>
      </c>
      <c r="D7" s="6" t="str">
        <f>IF(+D6="x",0,"")</f>
        <v/>
      </c>
      <c r="E7" s="6" t="str">
        <f>IF(+E6="x",1,"")</f>
        <v/>
      </c>
      <c r="F7" s="6" t="str">
        <f>IF(+F6="x",2,"")</f>
        <v/>
      </c>
      <c r="G7" s="6" t="str">
        <f>IF(+G6="x",3,"")</f>
        <v/>
      </c>
      <c r="H7" s="6" t="str">
        <f>IF(+H6="x",4,"")</f>
        <v/>
      </c>
      <c r="J7" s="22"/>
    </row>
    <row r="8" spans="2:19" s="2" customFormat="1" ht="91.5" customHeight="1" thickBot="1" x14ac:dyDescent="0.35">
      <c r="B8" s="81" t="s">
        <v>11</v>
      </c>
      <c r="C8" s="52" t="s">
        <v>23</v>
      </c>
      <c r="D8" s="17" t="s">
        <v>33</v>
      </c>
      <c r="E8" s="17" t="s">
        <v>34</v>
      </c>
      <c r="F8" s="17" t="s">
        <v>35</v>
      </c>
      <c r="G8" s="17" t="s">
        <v>36</v>
      </c>
      <c r="H8" s="17" t="s">
        <v>37</v>
      </c>
      <c r="I8" s="9"/>
      <c r="J8" s="60">
        <f>(+I9+I12)/2</f>
        <v>0</v>
      </c>
    </row>
    <row r="9" spans="2:19" s="2" customFormat="1" ht="22.35" customHeight="1" thickBot="1" x14ac:dyDescent="0.35">
      <c r="B9" s="67"/>
      <c r="C9" s="53"/>
      <c r="D9" s="8"/>
      <c r="E9" s="8"/>
      <c r="F9" s="8"/>
      <c r="G9" s="8"/>
      <c r="H9" s="8"/>
      <c r="I9" s="21">
        <f>SUM(D10:H10)</f>
        <v>0</v>
      </c>
      <c r="J9" s="61"/>
    </row>
    <row r="10" spans="2:19" ht="18.95" hidden="1" customHeight="1" thickBot="1" x14ac:dyDescent="0.35">
      <c r="B10" s="67"/>
      <c r="C10" s="54"/>
      <c r="D10" s="7" t="str">
        <f>IF(+D9="x",0,"")</f>
        <v/>
      </c>
      <c r="E10" s="7" t="str">
        <f>IF(+E9="x",1,"")</f>
        <v/>
      </c>
      <c r="F10" s="7" t="str">
        <f>IF(+F9="x",2,"")</f>
        <v/>
      </c>
      <c r="G10" s="7" t="str">
        <f>IF(+G9="x",3,"")</f>
        <v/>
      </c>
      <c r="H10" s="7" t="str">
        <f>IF(+H9="x",4,"")</f>
        <v/>
      </c>
      <c r="J10" s="61"/>
      <c r="K10" s="2"/>
      <c r="L10" s="2"/>
      <c r="M10" s="2"/>
      <c r="N10" s="2"/>
      <c r="O10" s="2"/>
      <c r="P10" s="2"/>
      <c r="Q10" s="2"/>
      <c r="R10" s="2"/>
      <c r="S10" s="2"/>
    </row>
    <row r="11" spans="2:19" s="2" customFormat="1" ht="105.75" customHeight="1" thickBot="1" x14ac:dyDescent="0.35">
      <c r="B11" s="67"/>
      <c r="C11" s="52" t="s">
        <v>24</v>
      </c>
      <c r="D11" s="17" t="s">
        <v>38</v>
      </c>
      <c r="E11" s="17" t="s">
        <v>39</v>
      </c>
      <c r="F11" s="17" t="s">
        <v>40</v>
      </c>
      <c r="G11" s="17" t="s">
        <v>41</v>
      </c>
      <c r="H11" s="17" t="s">
        <v>42</v>
      </c>
      <c r="I11" s="9"/>
      <c r="J11" s="61"/>
    </row>
    <row r="12" spans="2:19" ht="24" thickBot="1" x14ac:dyDescent="0.35">
      <c r="B12" s="67"/>
      <c r="C12" s="53"/>
      <c r="D12" s="8"/>
      <c r="E12" s="8"/>
      <c r="F12" s="8"/>
      <c r="G12" s="8"/>
      <c r="H12" s="8"/>
      <c r="I12" s="21">
        <f>SUM(D13:H13)</f>
        <v>0</v>
      </c>
      <c r="J12" s="61"/>
      <c r="K12" s="2"/>
      <c r="L12" s="2"/>
      <c r="M12" s="2"/>
      <c r="N12" s="2"/>
      <c r="O12" s="2"/>
      <c r="P12" s="2"/>
      <c r="Q12" s="2"/>
      <c r="R12" s="2"/>
      <c r="S12" s="2"/>
    </row>
    <row r="13" spans="2:19" ht="18.95" hidden="1" customHeight="1" thickBot="1" x14ac:dyDescent="0.35">
      <c r="B13" s="67"/>
      <c r="C13" s="54"/>
      <c r="D13" s="7" t="str">
        <f>IF(+D12="x",0,"")</f>
        <v/>
      </c>
      <c r="E13" s="7" t="str">
        <f>IF(+E12="x",1,"")</f>
        <v/>
      </c>
      <c r="F13" s="7" t="str">
        <f>IF(+F12="x",2,"")</f>
        <v/>
      </c>
      <c r="G13" s="7" t="str">
        <f>IF(+G12="x",3,"")</f>
        <v/>
      </c>
      <c r="H13" s="7" t="str">
        <f>IF(+H12="x",4,"")</f>
        <v/>
      </c>
      <c r="J13" s="61"/>
      <c r="K13" s="2"/>
      <c r="L13" s="2"/>
      <c r="M13" s="2"/>
      <c r="N13" s="2"/>
      <c r="O13" s="2"/>
      <c r="P13" s="2"/>
      <c r="Q13" s="2"/>
      <c r="R13" s="2"/>
      <c r="S13" s="2"/>
    </row>
    <row r="14" spans="2:19" ht="4.7" hidden="1" customHeight="1" thickBot="1" x14ac:dyDescent="0.35">
      <c r="B14" s="82"/>
      <c r="C14" s="48"/>
      <c r="D14" s="7" t="e">
        <f>IF(+#REF!="x",0,"")</f>
        <v>#REF!</v>
      </c>
      <c r="E14" s="7" t="e">
        <f>IF(+#REF!="x",1,"")</f>
        <v>#REF!</v>
      </c>
      <c r="F14" s="7" t="e">
        <f>IF(+#REF!="x",2,"")</f>
        <v>#REF!</v>
      </c>
      <c r="G14" s="7" t="e">
        <f>IF(+#REF!="x",3,"")</f>
        <v>#REF!</v>
      </c>
      <c r="H14" s="7" t="e">
        <f>IF(+#REF!="x",4,"")</f>
        <v>#REF!</v>
      </c>
      <c r="J14" s="22"/>
    </row>
    <row r="15" spans="2:19" s="2" customFormat="1" ht="78" customHeight="1" thickBot="1" x14ac:dyDescent="0.35">
      <c r="B15" s="69" t="s">
        <v>12</v>
      </c>
      <c r="C15" s="50" t="s">
        <v>25</v>
      </c>
      <c r="D15" s="39" t="s">
        <v>43</v>
      </c>
      <c r="E15" s="39" t="s">
        <v>44</v>
      </c>
      <c r="F15" s="39" t="s">
        <v>45</v>
      </c>
      <c r="G15" s="39" t="s">
        <v>46</v>
      </c>
      <c r="H15" s="39" t="s">
        <v>47</v>
      </c>
      <c r="I15" s="9"/>
      <c r="J15" s="58">
        <f>(+I16+I19+I22)/3</f>
        <v>0</v>
      </c>
    </row>
    <row r="16" spans="2:19" s="2" customFormat="1" ht="22.7" customHeight="1" thickBot="1" x14ac:dyDescent="0.35">
      <c r="B16" s="70"/>
      <c r="C16" s="65"/>
      <c r="D16" s="8"/>
      <c r="E16" s="8"/>
      <c r="F16" s="8"/>
      <c r="G16" s="8"/>
      <c r="H16" s="8"/>
      <c r="I16" s="21">
        <f>SUM(D17:H17)</f>
        <v>0</v>
      </c>
      <c r="J16" s="62"/>
    </row>
    <row r="17" spans="2:10" ht="0.95" hidden="1" customHeight="1" thickBot="1" x14ac:dyDescent="0.35">
      <c r="B17" s="71"/>
      <c r="C17" s="50" t="s">
        <v>26</v>
      </c>
      <c r="D17" s="6" t="str">
        <f>IF(+D16="x",0,"")</f>
        <v/>
      </c>
      <c r="E17" s="6" t="str">
        <f>IF(+E16="x",1,"")</f>
        <v/>
      </c>
      <c r="F17" s="6" t="str">
        <f>IF(+F16="x",2,"")</f>
        <v/>
      </c>
      <c r="G17" s="6" t="str">
        <f>IF(+G16="x",3,"")</f>
        <v/>
      </c>
      <c r="H17" s="6" t="str">
        <f>IF(+H16="x",4,"")</f>
        <v/>
      </c>
      <c r="J17" s="62"/>
    </row>
    <row r="18" spans="2:10" s="2" customFormat="1" ht="110.25" customHeight="1" thickBot="1" x14ac:dyDescent="0.35">
      <c r="B18" s="71"/>
      <c r="C18" s="51"/>
      <c r="D18" s="39" t="s">
        <v>43</v>
      </c>
      <c r="E18" s="39" t="s">
        <v>48</v>
      </c>
      <c r="F18" s="39" t="s">
        <v>49</v>
      </c>
      <c r="G18" s="39" t="s">
        <v>50</v>
      </c>
      <c r="H18" s="39" t="s">
        <v>51</v>
      </c>
      <c r="I18" s="9"/>
      <c r="J18" s="62"/>
    </row>
    <row r="19" spans="2:10" s="2" customFormat="1" ht="24" thickBot="1" x14ac:dyDescent="0.35">
      <c r="B19" s="71"/>
      <c r="C19" s="51"/>
      <c r="D19" s="8"/>
      <c r="E19" s="8"/>
      <c r="F19" s="8"/>
      <c r="G19" s="8"/>
      <c r="H19" s="8"/>
      <c r="I19" s="21">
        <f>SUM(D20:H20)</f>
        <v>0</v>
      </c>
      <c r="J19" s="62"/>
    </row>
    <row r="20" spans="2:10" ht="18.95" hidden="1" customHeight="1" thickBot="1" x14ac:dyDescent="0.35">
      <c r="B20" s="71"/>
      <c r="C20" s="65"/>
      <c r="D20" s="6" t="str">
        <f>IF(+D19="x",0,"")</f>
        <v/>
      </c>
      <c r="E20" s="6" t="str">
        <f>IF(+E19="x",1,"")</f>
        <v/>
      </c>
      <c r="F20" s="6" t="str">
        <f>IF(+F19="x",2,"")</f>
        <v/>
      </c>
      <c r="G20" s="6" t="str">
        <f>IF(+G19="x",3,"")</f>
        <v/>
      </c>
      <c r="H20" s="6" t="str">
        <f>IF(+H19="x",4,"")</f>
        <v/>
      </c>
      <c r="J20" s="62"/>
    </row>
    <row r="21" spans="2:10" s="2" customFormat="1" ht="59.25" customHeight="1" thickBot="1" x14ac:dyDescent="0.35">
      <c r="B21" s="71"/>
      <c r="C21" s="50" t="s">
        <v>27</v>
      </c>
      <c r="D21" s="39" t="s">
        <v>12</v>
      </c>
      <c r="E21" s="39" t="s">
        <v>52</v>
      </c>
      <c r="F21" s="39" t="s">
        <v>53</v>
      </c>
      <c r="G21" s="39" t="s">
        <v>54</v>
      </c>
      <c r="H21" s="39" t="s">
        <v>55</v>
      </c>
      <c r="I21" s="9"/>
      <c r="J21" s="62"/>
    </row>
    <row r="22" spans="2:10" s="2" customFormat="1" ht="22.7" customHeight="1" thickBot="1" x14ac:dyDescent="0.35">
      <c r="B22" s="72"/>
      <c r="C22" s="51"/>
      <c r="D22" s="8"/>
      <c r="E22" s="8"/>
      <c r="F22" s="8"/>
      <c r="G22" s="8"/>
      <c r="H22" s="8"/>
      <c r="I22" s="21">
        <f>SUM(D23:H23)</f>
        <v>0</v>
      </c>
      <c r="J22" s="59"/>
    </row>
    <row r="23" spans="2:10" ht="29.25" hidden="1" thickBot="1" x14ac:dyDescent="0.35">
      <c r="B23" s="73"/>
      <c r="C23" s="65"/>
      <c r="D23" s="6" t="str">
        <f>IF(+D22="x",0,"")</f>
        <v/>
      </c>
      <c r="E23" s="6" t="str">
        <f>IF(+E22="x",1,"")</f>
        <v/>
      </c>
      <c r="F23" s="6" t="str">
        <f>IF(+F22="x",2,"")</f>
        <v/>
      </c>
      <c r="G23" s="6" t="str">
        <f>IF(+G22="x",3,"")</f>
        <v/>
      </c>
      <c r="H23" s="6" t="str">
        <f>IF(+H22="x",4,"")</f>
        <v/>
      </c>
      <c r="J23" s="22"/>
    </row>
    <row r="24" spans="2:10" s="2" customFormat="1" ht="119.25" customHeight="1" thickBot="1" x14ac:dyDescent="0.35">
      <c r="B24" s="66" t="s">
        <v>13</v>
      </c>
      <c r="C24" s="52" t="s">
        <v>28</v>
      </c>
      <c r="D24" s="40" t="s">
        <v>66</v>
      </c>
      <c r="E24" s="40" t="s">
        <v>67</v>
      </c>
      <c r="F24" s="40" t="s">
        <v>68</v>
      </c>
      <c r="G24" s="40" t="s">
        <v>69</v>
      </c>
      <c r="H24" s="40" t="s">
        <v>70</v>
      </c>
      <c r="I24" s="9"/>
      <c r="J24" s="60">
        <f>+I25</f>
        <v>0</v>
      </c>
    </row>
    <row r="25" spans="2:10" s="2" customFormat="1" ht="24" thickBot="1" x14ac:dyDescent="0.35">
      <c r="B25" s="67"/>
      <c r="C25" s="53"/>
      <c r="D25" s="8"/>
      <c r="E25" s="8"/>
      <c r="F25" s="8"/>
      <c r="G25" s="8"/>
      <c r="H25" s="8"/>
      <c r="I25" s="21">
        <f>SUM(D26:H26)</f>
        <v>0</v>
      </c>
      <c r="J25" s="63"/>
    </row>
    <row r="26" spans="2:10" ht="28.7" hidden="1" customHeight="1" thickBot="1" x14ac:dyDescent="0.35">
      <c r="B26" s="68"/>
      <c r="C26" s="54"/>
      <c r="D26" s="7" t="str">
        <f>IF(+D25="x",0,"")</f>
        <v/>
      </c>
      <c r="E26" s="7" t="str">
        <f>IF(+E25="x",1,"")</f>
        <v/>
      </c>
      <c r="F26" s="7" t="str">
        <f>IF(+F25="x",2,"")</f>
        <v/>
      </c>
      <c r="G26" s="7" t="str">
        <f>IF(+G25="x",3,"")</f>
        <v/>
      </c>
      <c r="H26" s="7" t="str">
        <f>IF(+H25="x",4,"")</f>
        <v/>
      </c>
      <c r="J26" s="22"/>
    </row>
    <row r="27" spans="2:10" s="2" customFormat="1" ht="63.75" thickBot="1" x14ac:dyDescent="0.35">
      <c r="B27" s="69" t="s">
        <v>14</v>
      </c>
      <c r="C27" s="50" t="s">
        <v>26</v>
      </c>
      <c r="D27" s="39" t="s">
        <v>61</v>
      </c>
      <c r="E27" s="39" t="s">
        <v>62</v>
      </c>
      <c r="F27" s="39" t="s">
        <v>63</v>
      </c>
      <c r="G27" s="39" t="s">
        <v>64</v>
      </c>
      <c r="H27" s="39" t="s">
        <v>65</v>
      </c>
      <c r="I27" s="9"/>
      <c r="J27" s="58">
        <f>(+I28+I31)/2</f>
        <v>0</v>
      </c>
    </row>
    <row r="28" spans="2:10" s="2" customFormat="1" ht="24" thickBot="1" x14ac:dyDescent="0.35">
      <c r="B28" s="70"/>
      <c r="C28" s="51"/>
      <c r="D28" s="8"/>
      <c r="E28" s="8"/>
      <c r="F28" s="8"/>
      <c r="G28" s="8"/>
      <c r="H28" s="8"/>
      <c r="I28" s="21">
        <f>SUM(D29:H29)</f>
        <v>0</v>
      </c>
      <c r="J28" s="62"/>
    </row>
    <row r="29" spans="2:10" ht="18.95" hidden="1" customHeight="1" thickBot="1" x14ac:dyDescent="0.35">
      <c r="B29" s="71"/>
      <c r="C29" s="65"/>
      <c r="D29" s="6" t="str">
        <f>IF(+D28="x",0,"")</f>
        <v/>
      </c>
      <c r="E29" s="6" t="str">
        <f>IF(+E28="x",1,"")</f>
        <v/>
      </c>
      <c r="F29" s="6" t="str">
        <f>IF(+F28="x",2,"")</f>
        <v/>
      </c>
      <c r="G29" s="6" t="str">
        <f>IF(+G28="x",3,"")</f>
        <v/>
      </c>
      <c r="H29" s="6" t="str">
        <f>IF(+H28="x",4,"")</f>
        <v/>
      </c>
      <c r="J29" s="62"/>
    </row>
    <row r="30" spans="2:10" s="2" customFormat="1" ht="87" customHeight="1" thickBot="1" x14ac:dyDescent="0.35">
      <c r="B30" s="71"/>
      <c r="C30" s="50" t="s">
        <v>29</v>
      </c>
      <c r="D30" s="41" t="s">
        <v>56</v>
      </c>
      <c r="E30" s="41" t="s">
        <v>57</v>
      </c>
      <c r="F30" s="41" t="s">
        <v>58</v>
      </c>
      <c r="G30" s="41" t="s">
        <v>59</v>
      </c>
      <c r="H30" s="41" t="s">
        <v>60</v>
      </c>
      <c r="I30" s="9"/>
      <c r="J30" s="62"/>
    </row>
    <row r="31" spans="2:10" s="2" customFormat="1" ht="24" thickBot="1" x14ac:dyDescent="0.35">
      <c r="B31" s="72"/>
      <c r="C31" s="51"/>
      <c r="D31" s="8"/>
      <c r="E31" s="8"/>
      <c r="F31" s="8"/>
      <c r="G31" s="8"/>
      <c r="H31" s="8"/>
      <c r="I31" s="21">
        <f>SUM(D32:H32)</f>
        <v>0</v>
      </c>
      <c r="J31" s="59"/>
    </row>
    <row r="32" spans="2:10" ht="28.7" hidden="1" customHeight="1" thickBot="1" x14ac:dyDescent="0.35">
      <c r="B32" s="73"/>
      <c r="C32" s="65"/>
      <c r="D32" s="6" t="str">
        <f>IF(+D31="x",0,"")</f>
        <v/>
      </c>
      <c r="E32" s="6" t="str">
        <f>IF(+E31="x",1,"")</f>
        <v/>
      </c>
      <c r="F32" s="6" t="str">
        <f>IF(+F31="x",2,"")</f>
        <v/>
      </c>
      <c r="G32" s="6" t="str">
        <f>IF(+G31="x",3,"")</f>
        <v/>
      </c>
      <c r="H32" s="6" t="str">
        <f>IF(+H31="x",4,"")</f>
        <v/>
      </c>
      <c r="J32" s="22"/>
    </row>
    <row r="33" spans="2:10" s="2" customFormat="1" ht="48" thickBot="1" x14ac:dyDescent="0.35">
      <c r="B33" s="66" t="s">
        <v>15</v>
      </c>
      <c r="C33" s="52" t="s">
        <v>30</v>
      </c>
      <c r="D33" s="40" t="s">
        <v>71</v>
      </c>
      <c r="E33" s="40" t="s">
        <v>72</v>
      </c>
      <c r="F33" s="40" t="s">
        <v>73</v>
      </c>
      <c r="G33" s="40" t="s">
        <v>74</v>
      </c>
      <c r="H33" s="40" t="s">
        <v>75</v>
      </c>
      <c r="I33" s="9"/>
      <c r="J33" s="60">
        <f>+I34</f>
        <v>0</v>
      </c>
    </row>
    <row r="34" spans="2:10" s="2" customFormat="1" ht="24" thickBot="1" x14ac:dyDescent="0.35">
      <c r="B34" s="67"/>
      <c r="C34" s="53"/>
      <c r="D34" s="8"/>
      <c r="E34" s="8"/>
      <c r="F34" s="8"/>
      <c r="G34" s="8"/>
      <c r="H34" s="8"/>
      <c r="I34" s="21">
        <f>SUM(D35:H35)</f>
        <v>0</v>
      </c>
      <c r="J34" s="63"/>
    </row>
    <row r="35" spans="2:10" ht="18.95" hidden="1" customHeight="1" thickBot="1" x14ac:dyDescent="0.35">
      <c r="B35" s="68"/>
      <c r="C35" s="54"/>
      <c r="D35" s="7" t="str">
        <f>IF(+D34="x",0,"")</f>
        <v/>
      </c>
      <c r="E35" s="7" t="str">
        <f>IF(+E34="x",1,"")</f>
        <v/>
      </c>
      <c r="F35" s="7" t="str">
        <f>IF(+F34="x",2,"")</f>
        <v/>
      </c>
      <c r="G35" s="7" t="str">
        <f>IF(+G34="x",3,"")</f>
        <v/>
      </c>
      <c r="H35" s="7" t="str">
        <f>IF(+H34="x",4,"")</f>
        <v/>
      </c>
      <c r="J35" s="23"/>
    </row>
    <row r="36" spans="2:10" s="2" customFormat="1" ht="92.25" customHeight="1" thickBot="1" x14ac:dyDescent="0.35">
      <c r="B36" s="78" t="s">
        <v>16</v>
      </c>
      <c r="C36" s="50" t="s">
        <v>31</v>
      </c>
      <c r="D36" s="39" t="s">
        <v>76</v>
      </c>
      <c r="E36" s="39" t="s">
        <v>77</v>
      </c>
      <c r="F36" s="39" t="s">
        <v>78</v>
      </c>
      <c r="G36" s="39" t="s">
        <v>79</v>
      </c>
      <c r="H36" s="39" t="s">
        <v>80</v>
      </c>
      <c r="I36" s="9"/>
      <c r="J36" s="58">
        <f>(+I37+I40)/2</f>
        <v>0</v>
      </c>
    </row>
    <row r="37" spans="2:10" s="2" customFormat="1" ht="24" thickBot="1" x14ac:dyDescent="0.35">
      <c r="B37" s="79"/>
      <c r="C37" s="51"/>
      <c r="D37" s="8"/>
      <c r="E37" s="8"/>
      <c r="F37" s="8"/>
      <c r="G37" s="8"/>
      <c r="H37" s="8"/>
      <c r="I37" s="21">
        <f>SUM(D38:H38)</f>
        <v>0</v>
      </c>
      <c r="J37" s="62"/>
    </row>
    <row r="38" spans="2:10" ht="18.95" hidden="1" customHeight="1" thickBot="1" x14ac:dyDescent="0.35">
      <c r="B38" s="79"/>
      <c r="C38" s="51"/>
      <c r="D38" s="6" t="str">
        <f>IF(+D37="x",0,"")</f>
        <v/>
      </c>
      <c r="E38" s="6" t="str">
        <f>IF(+E37="x",1,"")</f>
        <v/>
      </c>
      <c r="F38" s="6" t="str">
        <f>IF(+F37="x",2,"")</f>
        <v/>
      </c>
      <c r="G38" s="6" t="str">
        <f>IF(+G37="x",3,"")</f>
        <v/>
      </c>
      <c r="H38" s="6" t="str">
        <f>IF(+H37="x",4,"")</f>
        <v/>
      </c>
      <c r="J38" s="62"/>
    </row>
    <row r="39" spans="2:10" s="2" customFormat="1" ht="107.25" customHeight="1" thickBot="1" x14ac:dyDescent="0.35">
      <c r="B39" s="79"/>
      <c r="C39" s="50" t="s">
        <v>32</v>
      </c>
      <c r="D39" s="39" t="s">
        <v>81</v>
      </c>
      <c r="E39" s="39" t="s">
        <v>82</v>
      </c>
      <c r="F39" s="39" t="s">
        <v>83</v>
      </c>
      <c r="G39" s="39" t="s">
        <v>84</v>
      </c>
      <c r="H39" s="39" t="s">
        <v>85</v>
      </c>
      <c r="I39" s="9"/>
      <c r="J39" s="62"/>
    </row>
    <row r="40" spans="2:10" s="2" customFormat="1" ht="24" thickBot="1" x14ac:dyDescent="0.35">
      <c r="B40" s="80"/>
      <c r="C40" s="65"/>
      <c r="D40" s="8"/>
      <c r="E40" s="8"/>
      <c r="F40" s="8"/>
      <c r="G40" s="8"/>
      <c r="H40" s="8"/>
      <c r="I40" s="21">
        <f>SUM(D41:H41)</f>
        <v>0</v>
      </c>
      <c r="J40" s="59"/>
    </row>
    <row r="41" spans="2:10" hidden="1" x14ac:dyDescent="0.3">
      <c r="B41" s="5"/>
      <c r="C41" s="4"/>
      <c r="D41" s="13" t="str">
        <f>IF(+D40="x",0,"")</f>
        <v/>
      </c>
      <c r="E41" s="13" t="str">
        <f>IF(+E40="x",1,"")</f>
        <v/>
      </c>
      <c r="F41" s="13" t="str">
        <f>IF(+F40="x",2,"")</f>
        <v/>
      </c>
      <c r="G41" s="13" t="str">
        <f>IF(+G40="x",3,"")</f>
        <v/>
      </c>
      <c r="H41" s="14" t="str">
        <f>IF(+H40="x",4,"")</f>
        <v/>
      </c>
    </row>
    <row r="42" spans="2:10" ht="43.35" customHeight="1" x14ac:dyDescent="0.25">
      <c r="B42" s="43"/>
      <c r="C42" s="44"/>
      <c r="D42" s="44"/>
      <c r="E42" s="64" t="s">
        <v>88</v>
      </c>
      <c r="F42" s="64"/>
      <c r="G42" s="33"/>
      <c r="H42" s="31"/>
      <c r="I42" s="31"/>
      <c r="J42" s="32"/>
    </row>
    <row r="43" spans="2:10" ht="30.95" customHeight="1" x14ac:dyDescent="0.55000000000000004">
      <c r="B43" s="47" t="s">
        <v>86</v>
      </c>
      <c r="C43" s="55" t="str">
        <f>IF(E43&lt;1.1,"KOMPANI ME RISK TË LARTË","")</f>
        <v>KOMPANI ME RISK TË LARTË</v>
      </c>
      <c r="D43" s="55"/>
      <c r="E43" s="74">
        <f>SUM(J5:J40)/7</f>
        <v>0</v>
      </c>
      <c r="F43" s="74"/>
      <c r="G43" s="55" t="str">
        <f>IF(AND(E43&gt;2,E43&lt;3.6),"KOMPANI ME RISK TË MESATAR","")</f>
        <v/>
      </c>
      <c r="H43" s="55"/>
      <c r="I43" s="56" t="s">
        <v>89</v>
      </c>
      <c r="J43" s="57"/>
    </row>
    <row r="44" spans="2:10" ht="30.95" customHeight="1" x14ac:dyDescent="0.55000000000000004">
      <c r="B44" s="47" t="s">
        <v>87</v>
      </c>
      <c r="C44" s="55" t="str">
        <f>IF(AND(E43&gt;1,E43&lt;2.1),"KOMPANI ME RISK","")</f>
        <v/>
      </c>
      <c r="D44" s="55"/>
      <c r="E44" s="74"/>
      <c r="F44" s="74"/>
      <c r="G44" s="55" t="str">
        <f>IF(E43&gt;3.5,"KOMPANI ME RISK TË ULËT","")</f>
        <v/>
      </c>
      <c r="H44" s="55"/>
      <c r="I44" s="56" t="s">
        <v>90</v>
      </c>
      <c r="J44" s="57"/>
    </row>
    <row r="45" spans="2:10" ht="10.35" customHeight="1" thickBot="1" x14ac:dyDescent="0.4">
      <c r="B45" s="45"/>
      <c r="C45" s="46"/>
      <c r="D45" s="34"/>
      <c r="E45" s="34"/>
      <c r="F45" s="34"/>
      <c r="G45" s="34"/>
      <c r="H45" s="35"/>
      <c r="I45" s="35"/>
      <c r="J45" s="36"/>
    </row>
    <row r="46" spans="2:10" x14ac:dyDescent="0.3">
      <c r="D46" s="1">
        <v>1.4</v>
      </c>
    </row>
    <row r="47" spans="2:10" x14ac:dyDescent="0.3">
      <c r="B47" s="3"/>
    </row>
    <row r="48" spans="2:10" x14ac:dyDescent="0.3">
      <c r="B48" s="3"/>
    </row>
    <row r="49" spans="2:2" ht="20.45" customHeight="1" x14ac:dyDescent="0.3">
      <c r="B49" s="3"/>
    </row>
  </sheetData>
  <mergeCells count="39">
    <mergeCell ref="E43:F44"/>
    <mergeCell ref="B2:H2"/>
    <mergeCell ref="C39:C40"/>
    <mergeCell ref="B36:B40"/>
    <mergeCell ref="C11:C13"/>
    <mergeCell ref="B5:B7"/>
    <mergeCell ref="B8:B14"/>
    <mergeCell ref="B3:C3"/>
    <mergeCell ref="B4:C4"/>
    <mergeCell ref="C30:C32"/>
    <mergeCell ref="C33:C35"/>
    <mergeCell ref="C36:C38"/>
    <mergeCell ref="D3:H3"/>
    <mergeCell ref="B27:B32"/>
    <mergeCell ref="B33:B35"/>
    <mergeCell ref="C27:C29"/>
    <mergeCell ref="C21:C23"/>
    <mergeCell ref="B24:B26"/>
    <mergeCell ref="B15:B23"/>
    <mergeCell ref="C24:C26"/>
    <mergeCell ref="C15:C16"/>
    <mergeCell ref="C17:C18"/>
    <mergeCell ref="C19:C20"/>
    <mergeCell ref="C5:C6"/>
    <mergeCell ref="C8:C10"/>
    <mergeCell ref="G43:H43"/>
    <mergeCell ref="G44:H44"/>
    <mergeCell ref="I43:J43"/>
    <mergeCell ref="I44:J44"/>
    <mergeCell ref="J5:J6"/>
    <mergeCell ref="J8:J13"/>
    <mergeCell ref="J15:J22"/>
    <mergeCell ref="J24:J25"/>
    <mergeCell ref="J36:J40"/>
    <mergeCell ref="J27:J31"/>
    <mergeCell ref="J33:J34"/>
    <mergeCell ref="C43:D43"/>
    <mergeCell ref="C44:D44"/>
    <mergeCell ref="E42:F42"/>
  </mergeCells>
  <conditionalFormatting sqref="B41:C41 C37:C39 B5:C5 B15:C36 C11 B8:C8 D3:H4">
    <cfRule type="cellIs" dxfId="17" priority="161" operator="equal">
      <formula>"x"</formula>
    </cfRule>
    <cfRule type="cellIs" dxfId="16" priority="162" operator="equal">
      <formula>"x"</formula>
    </cfRule>
  </conditionalFormatting>
  <conditionalFormatting sqref="D6:H6">
    <cfRule type="cellIs" dxfId="15" priority="26" operator="equal">
      <formula>"X"</formula>
    </cfRule>
  </conditionalFormatting>
  <conditionalFormatting sqref="D9:H9">
    <cfRule type="cellIs" dxfId="14" priority="25" operator="equal">
      <formula>"X"</formula>
    </cfRule>
  </conditionalFormatting>
  <conditionalFormatting sqref="D12:H12">
    <cfRule type="cellIs" dxfId="13" priority="24" operator="equal">
      <formula>"X"</formula>
    </cfRule>
  </conditionalFormatting>
  <conditionalFormatting sqref="D16:H16">
    <cfRule type="cellIs" dxfId="12" priority="22" operator="equal">
      <formula>"X"</formula>
    </cfRule>
  </conditionalFormatting>
  <conditionalFormatting sqref="D19:H19">
    <cfRule type="cellIs" dxfId="11" priority="21" operator="equal">
      <formula>"X"</formula>
    </cfRule>
  </conditionalFormatting>
  <conditionalFormatting sqref="D22:H22">
    <cfRule type="cellIs" dxfId="10" priority="20" operator="equal">
      <formula>"X"</formula>
    </cfRule>
  </conditionalFormatting>
  <conditionalFormatting sqref="D25:H25">
    <cfRule type="cellIs" dxfId="9" priority="19" operator="equal">
      <formula>"X"</formula>
    </cfRule>
  </conditionalFormatting>
  <conditionalFormatting sqref="D28:H28">
    <cfRule type="cellIs" dxfId="8" priority="18" operator="equal">
      <formula>"X"</formula>
    </cfRule>
  </conditionalFormatting>
  <conditionalFormatting sqref="D31:H31">
    <cfRule type="cellIs" dxfId="7" priority="17" operator="equal">
      <formula>"X"</formula>
    </cfRule>
  </conditionalFormatting>
  <conditionalFormatting sqref="D34:H34">
    <cfRule type="cellIs" dxfId="6" priority="16" operator="equal">
      <formula>"X"</formula>
    </cfRule>
  </conditionalFormatting>
  <conditionalFormatting sqref="D37:H37">
    <cfRule type="cellIs" dxfId="5" priority="15" operator="equal">
      <formula>"X"</formula>
    </cfRule>
  </conditionalFormatting>
  <conditionalFormatting sqref="D40:H40">
    <cfRule type="cellIs" dxfId="4" priority="14" operator="equal">
      <formula>"X"</formula>
    </cfRule>
  </conditionalFormatting>
  <conditionalFormatting sqref="B3">
    <cfRule type="cellIs" dxfId="3" priority="1" operator="equal">
      <formula>"x"</formula>
    </cfRule>
    <cfRule type="cellIs" dxfId="2" priority="2" operator="equal">
      <formula>"x"</formula>
    </cfRule>
  </conditionalFormatting>
  <printOptions horizontalCentered="1" verticalCentered="1"/>
  <pageMargins left="0" right="0" top="0.39370078740157483" bottom="0" header="0.31496062992125984" footer="0.31496062992125984"/>
  <pageSetup paperSize="9" scale="4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6" sqref="E6"/>
    </sheetView>
  </sheetViews>
  <sheetFormatPr defaultColWidth="8.875" defaultRowHeight="15.75" x14ac:dyDescent="0.25"/>
  <cols>
    <col min="1" max="1" width="22.25" bestFit="1" customWidth="1"/>
    <col min="2" max="2" width="4.375" bestFit="1" customWidth="1"/>
  </cols>
  <sheetData>
    <row r="1" spans="1:2" ht="16.5" thickBot="1" x14ac:dyDescent="0.3"/>
    <row r="2" spans="1:2" x14ac:dyDescent="0.25">
      <c r="A2" s="10" t="str">
        <f>+'Vlerësimi i riskut të NMVM-ve'!B5</f>
        <v>SEKTORI</v>
      </c>
      <c r="B2" s="18">
        <f>+'Vlerësimi i riskut të NMVM-ve'!$J$5</f>
        <v>0</v>
      </c>
    </row>
    <row r="3" spans="1:2" x14ac:dyDescent="0.25">
      <c r="A3" s="11" t="str">
        <f>+'Vlerësimi i riskut të NMVM-ve'!B8</f>
        <v>TREGU</v>
      </c>
      <c r="B3" s="19">
        <f>+'Vlerësimi i riskut të NMVM-ve'!$J$8</f>
        <v>0</v>
      </c>
    </row>
    <row r="4" spans="1:2" x14ac:dyDescent="0.25">
      <c r="A4" s="11" t="str">
        <f>+'Vlerësimi i riskut të NMVM-ve'!B15</f>
        <v>KLIENTËT</v>
      </c>
      <c r="B4" s="19">
        <f>+'Vlerësimi i riskut të NMVM-ve'!$J$15</f>
        <v>0</v>
      </c>
    </row>
    <row r="5" spans="1:2" x14ac:dyDescent="0.25">
      <c r="A5" s="11" t="str">
        <f>+'Vlerësimi i riskut të NMVM-ve'!B24</f>
        <v>KANALET E SHPËRNDARJE</v>
      </c>
      <c r="B5" s="19">
        <f>+'Vlerësimi i riskut të NMVM-ve'!$J$24</f>
        <v>0</v>
      </c>
    </row>
    <row r="6" spans="1:2" x14ac:dyDescent="0.25">
      <c r="A6" s="11" t="str">
        <f>+'Vlerësimi i riskut të NMVM-ve'!B27</f>
        <v>PRODUKTI/
SHËRBIMI</v>
      </c>
      <c r="B6" s="19">
        <f>+'Vlerësimi i riskut të NMVM-ve'!$J$27</f>
        <v>0</v>
      </c>
    </row>
    <row r="7" spans="1:2" x14ac:dyDescent="0.25">
      <c r="A7" s="11" t="str">
        <f>+'Vlerësimi i riskut të NMVM-ve'!B33</f>
        <v>KONKURRENCA</v>
      </c>
      <c r="B7" s="19">
        <f>+'Vlerësimi i riskut të NMVM-ve'!$J$33</f>
        <v>0</v>
      </c>
    </row>
    <row r="8" spans="1:2" ht="16.5" thickBot="1" x14ac:dyDescent="0.3">
      <c r="A8" s="12" t="str">
        <f>+'Vlerësimi i riskut të NMVM-ve'!B36</f>
        <v>BURIMET NJERËZORE</v>
      </c>
      <c r="B8" s="20">
        <f>+'Vlerësimi i riskut të NMVM-ve'!$J$36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opLeftCell="A25" zoomScale="85" zoomScaleNormal="85" workbookViewId="0">
      <selection activeCell="E29" sqref="E29"/>
    </sheetView>
  </sheetViews>
  <sheetFormatPr defaultColWidth="11" defaultRowHeight="15.75" x14ac:dyDescent="0.25"/>
  <cols>
    <col min="2" max="2" width="17.875" style="1" bestFit="1" customWidth="1"/>
    <col min="3" max="8" width="21.375" style="1" customWidth="1"/>
  </cols>
  <sheetData>
    <row r="1" spans="2:11" s="30" customFormat="1" ht="50.1" customHeight="1" x14ac:dyDescent="0.25">
      <c r="B1" s="93" t="s">
        <v>7</v>
      </c>
      <c r="C1" s="93"/>
      <c r="D1" s="93"/>
      <c r="E1" s="93"/>
      <c r="F1" s="93"/>
      <c r="G1" s="93"/>
      <c r="H1" s="93"/>
    </row>
    <row r="2" spans="2:11" ht="15.95" customHeight="1" x14ac:dyDescent="0.25">
      <c r="B2" s="94"/>
      <c r="C2" s="94"/>
      <c r="D2" s="90" t="s">
        <v>91</v>
      </c>
      <c r="E2" s="90"/>
      <c r="F2" s="90"/>
      <c r="G2" s="90"/>
      <c r="H2" s="90"/>
    </row>
    <row r="3" spans="2:11" ht="15.95" customHeight="1" x14ac:dyDescent="0.25">
      <c r="B3" s="94"/>
      <c r="C3" s="94"/>
      <c r="D3" s="49">
        <v>0</v>
      </c>
      <c r="E3" s="49">
        <v>1</v>
      </c>
      <c r="F3" s="49">
        <v>2</v>
      </c>
      <c r="G3" s="49">
        <v>3</v>
      </c>
      <c r="H3" s="49">
        <v>4</v>
      </c>
    </row>
    <row r="4" spans="2:11" ht="68.099999999999994" customHeight="1" x14ac:dyDescent="0.25">
      <c r="B4" s="90" t="s">
        <v>10</v>
      </c>
      <c r="C4" s="91" t="s">
        <v>17</v>
      </c>
      <c r="D4" s="27" t="s">
        <v>18</v>
      </c>
      <c r="E4" s="27" t="s">
        <v>92</v>
      </c>
      <c r="F4" s="27" t="s">
        <v>20</v>
      </c>
      <c r="G4" s="27" t="s">
        <v>93</v>
      </c>
      <c r="H4" s="27" t="s">
        <v>22</v>
      </c>
    </row>
    <row r="5" spans="2:11" ht="23.1" customHeight="1" x14ac:dyDescent="0.25">
      <c r="B5" s="90"/>
      <c r="C5" s="92"/>
      <c r="D5" s="26"/>
      <c r="E5" s="26"/>
      <c r="F5" s="26"/>
      <c r="G5" s="26"/>
      <c r="H5" s="26"/>
    </row>
    <row r="6" spans="2:11" s="2" customFormat="1" ht="99" customHeight="1" x14ac:dyDescent="0.25">
      <c r="B6" s="90" t="s">
        <v>11</v>
      </c>
      <c r="C6" s="91" t="s">
        <v>26</v>
      </c>
      <c r="D6" s="27" t="s">
        <v>33</v>
      </c>
      <c r="E6" s="27" t="s">
        <v>34</v>
      </c>
      <c r="F6" s="27" t="s">
        <v>35</v>
      </c>
      <c r="G6" s="27" t="s">
        <v>36</v>
      </c>
      <c r="H6" s="27" t="s">
        <v>37</v>
      </c>
      <c r="K6"/>
    </row>
    <row r="7" spans="2:11" ht="23.1" customHeight="1" x14ac:dyDescent="0.25">
      <c r="B7" s="90"/>
      <c r="C7" s="92"/>
      <c r="D7" s="26"/>
      <c r="E7" s="26"/>
      <c r="F7" s="26"/>
      <c r="G7" s="26"/>
      <c r="H7" s="26"/>
    </row>
    <row r="8" spans="2:11" s="2" customFormat="1" ht="63" x14ac:dyDescent="0.25">
      <c r="B8" s="90"/>
      <c r="C8" s="91" t="s">
        <v>94</v>
      </c>
      <c r="D8" s="27" t="s">
        <v>38</v>
      </c>
      <c r="E8" s="27" t="s">
        <v>39</v>
      </c>
      <c r="F8" s="27" t="s">
        <v>40</v>
      </c>
      <c r="G8" s="27" t="s">
        <v>41</v>
      </c>
      <c r="H8" s="27" t="s">
        <v>42</v>
      </c>
      <c r="K8"/>
    </row>
    <row r="9" spans="2:11" ht="23.1" customHeight="1" x14ac:dyDescent="0.25">
      <c r="B9" s="90"/>
      <c r="C9" s="92"/>
      <c r="D9" s="26"/>
      <c r="E9" s="26"/>
      <c r="F9" s="26"/>
      <c r="G9" s="26"/>
      <c r="H9" s="26"/>
    </row>
    <row r="10" spans="2:11" s="2" customFormat="1" ht="63" x14ac:dyDescent="0.25">
      <c r="B10" s="90" t="s">
        <v>95</v>
      </c>
      <c r="C10" s="91" t="s">
        <v>25</v>
      </c>
      <c r="D10" s="27" t="s">
        <v>43</v>
      </c>
      <c r="E10" s="27" t="s">
        <v>44</v>
      </c>
      <c r="F10" s="27" t="s">
        <v>45</v>
      </c>
      <c r="G10" s="27" t="s">
        <v>46</v>
      </c>
      <c r="H10" s="27" t="s">
        <v>47</v>
      </c>
    </row>
    <row r="11" spans="2:11" ht="23.1" customHeight="1" x14ac:dyDescent="0.25">
      <c r="B11" s="90"/>
      <c r="C11" s="92"/>
      <c r="D11" s="26"/>
      <c r="E11" s="26"/>
      <c r="F11" s="26"/>
      <c r="G11" s="26"/>
      <c r="H11" s="26"/>
    </row>
    <row r="12" spans="2:11" s="2" customFormat="1" ht="94.5" x14ac:dyDescent="0.25">
      <c r="B12" s="90"/>
      <c r="C12" s="91" t="s">
        <v>26</v>
      </c>
      <c r="D12" s="27" t="s">
        <v>43</v>
      </c>
      <c r="E12" s="27" t="s">
        <v>48</v>
      </c>
      <c r="F12" s="27" t="s">
        <v>49</v>
      </c>
      <c r="G12" s="27" t="s">
        <v>50</v>
      </c>
      <c r="H12" s="27" t="s">
        <v>51</v>
      </c>
    </row>
    <row r="13" spans="2:11" ht="23.1" customHeight="1" x14ac:dyDescent="0.25">
      <c r="B13" s="90"/>
      <c r="C13" s="92"/>
      <c r="D13" s="26"/>
      <c r="E13" s="26"/>
      <c r="F13" s="26"/>
      <c r="G13" s="26"/>
      <c r="H13" s="26"/>
    </row>
    <row r="14" spans="2:11" s="2" customFormat="1" ht="31.5" x14ac:dyDescent="0.25">
      <c r="B14" s="90"/>
      <c r="C14" s="91" t="s">
        <v>96</v>
      </c>
      <c r="D14" s="27" t="s">
        <v>12</v>
      </c>
      <c r="E14" s="27" t="s">
        <v>52</v>
      </c>
      <c r="F14" s="27" t="s">
        <v>53</v>
      </c>
      <c r="G14" s="27" t="s">
        <v>54</v>
      </c>
      <c r="H14" s="27" t="s">
        <v>55</v>
      </c>
    </row>
    <row r="15" spans="2:11" ht="23.1" customHeight="1" x14ac:dyDescent="0.25">
      <c r="B15" s="90"/>
      <c r="C15" s="92"/>
      <c r="D15" s="26"/>
      <c r="E15" s="26"/>
      <c r="F15" s="26"/>
      <c r="G15" s="26"/>
      <c r="H15" s="26"/>
    </row>
    <row r="16" spans="2:11" s="2" customFormat="1" ht="110.25" x14ac:dyDescent="0.25">
      <c r="B16" s="90" t="s">
        <v>97</v>
      </c>
      <c r="C16" s="97" t="s">
        <v>98</v>
      </c>
      <c r="D16" s="98" t="s">
        <v>66</v>
      </c>
      <c r="E16" s="98" t="s">
        <v>67</v>
      </c>
      <c r="F16" s="98" t="s">
        <v>68</v>
      </c>
      <c r="G16" s="98" t="s">
        <v>69</v>
      </c>
      <c r="H16" s="98" t="s">
        <v>70</v>
      </c>
      <c r="I16" s="99"/>
    </row>
    <row r="17" spans="2:10" ht="23.1" customHeight="1" x14ac:dyDescent="0.25">
      <c r="B17" s="90"/>
      <c r="C17" s="100"/>
      <c r="D17" s="101"/>
      <c r="E17" s="101"/>
      <c r="F17" s="101"/>
      <c r="G17" s="101"/>
      <c r="H17" s="101"/>
      <c r="I17" s="102"/>
    </row>
    <row r="18" spans="2:10" s="2" customFormat="1" ht="63" x14ac:dyDescent="0.25">
      <c r="B18" s="90" t="s">
        <v>99</v>
      </c>
      <c r="C18" s="91" t="s">
        <v>26</v>
      </c>
      <c r="D18" s="27" t="s">
        <v>61</v>
      </c>
      <c r="E18" s="27" t="s">
        <v>62</v>
      </c>
      <c r="F18" s="27" t="s">
        <v>63</v>
      </c>
      <c r="G18" s="27" t="s">
        <v>64</v>
      </c>
      <c r="H18" s="27" t="s">
        <v>65</v>
      </c>
    </row>
    <row r="19" spans="2:10" ht="23.1" customHeight="1" x14ac:dyDescent="0.25">
      <c r="B19" s="90"/>
      <c r="C19" s="92"/>
      <c r="D19" s="26"/>
      <c r="E19" s="26"/>
      <c r="F19" s="26"/>
      <c r="G19" s="26"/>
      <c r="H19" s="26"/>
    </row>
    <row r="20" spans="2:10" s="2" customFormat="1" ht="78.75" x14ac:dyDescent="0.25">
      <c r="B20" s="90"/>
      <c r="C20" s="91" t="s">
        <v>29</v>
      </c>
      <c r="D20" s="98" t="s">
        <v>56</v>
      </c>
      <c r="E20" s="98" t="s">
        <v>57</v>
      </c>
      <c r="F20" s="98" t="s">
        <v>58</v>
      </c>
      <c r="G20" s="98" t="s">
        <v>59</v>
      </c>
      <c r="H20" s="98" t="s">
        <v>60</v>
      </c>
      <c r="J20"/>
    </row>
    <row r="21" spans="2:10" ht="23.1" customHeight="1" x14ac:dyDescent="0.25">
      <c r="B21" s="90"/>
      <c r="C21" s="92"/>
      <c r="D21" s="26"/>
      <c r="E21" s="26"/>
      <c r="F21" s="26"/>
      <c r="G21" s="26"/>
      <c r="H21" s="26"/>
    </row>
    <row r="22" spans="2:10" s="2" customFormat="1" ht="47.25" x14ac:dyDescent="0.25">
      <c r="B22" s="90" t="s">
        <v>15</v>
      </c>
      <c r="C22" s="91" t="s">
        <v>30</v>
      </c>
      <c r="D22" s="98" t="s">
        <v>71</v>
      </c>
      <c r="E22" s="27" t="s">
        <v>72</v>
      </c>
      <c r="F22" s="27" t="s">
        <v>73</v>
      </c>
      <c r="G22" s="27" t="s">
        <v>74</v>
      </c>
      <c r="H22" s="27" t="s">
        <v>75</v>
      </c>
    </row>
    <row r="23" spans="2:10" ht="23.1" customHeight="1" x14ac:dyDescent="0.25">
      <c r="B23" s="90"/>
      <c r="C23" s="92"/>
      <c r="D23" s="26"/>
      <c r="E23" s="26"/>
      <c r="F23" s="26"/>
      <c r="G23" s="26"/>
      <c r="H23" s="26"/>
    </row>
    <row r="24" spans="2:10" s="2" customFormat="1" ht="78.75" x14ac:dyDescent="0.25">
      <c r="B24" s="90" t="s">
        <v>16</v>
      </c>
      <c r="C24" s="91" t="s">
        <v>100</v>
      </c>
      <c r="D24" s="27" t="s">
        <v>76</v>
      </c>
      <c r="E24" s="27" t="s">
        <v>77</v>
      </c>
      <c r="F24" s="27" t="s">
        <v>78</v>
      </c>
      <c r="G24" s="27" t="s">
        <v>79</v>
      </c>
      <c r="H24" s="27" t="s">
        <v>80</v>
      </c>
    </row>
    <row r="25" spans="2:10" ht="23.1" customHeight="1" x14ac:dyDescent="0.25">
      <c r="B25" s="90"/>
      <c r="C25" s="92"/>
      <c r="D25" s="26"/>
      <c r="E25" s="26"/>
      <c r="F25" s="26"/>
      <c r="G25" s="26"/>
      <c r="H25" s="26"/>
    </row>
    <row r="26" spans="2:10" s="2" customFormat="1" ht="78.75" x14ac:dyDescent="0.25">
      <c r="B26" s="90"/>
      <c r="C26" s="91" t="s">
        <v>32</v>
      </c>
      <c r="D26" s="27" t="s">
        <v>81</v>
      </c>
      <c r="E26" s="27" t="s">
        <v>82</v>
      </c>
      <c r="F26" s="27" t="s">
        <v>83</v>
      </c>
      <c r="G26" s="27" t="s">
        <v>84</v>
      </c>
      <c r="H26" s="27" t="s">
        <v>85</v>
      </c>
    </row>
    <row r="27" spans="2:10" ht="23.1" customHeight="1" x14ac:dyDescent="0.25">
      <c r="B27" s="90"/>
      <c r="C27" s="92"/>
      <c r="D27" s="26"/>
      <c r="E27" s="26"/>
      <c r="F27" s="26"/>
      <c r="G27" s="26"/>
      <c r="H27" s="26"/>
    </row>
    <row r="29" spans="2:10" ht="21" x14ac:dyDescent="0.35">
      <c r="B29" s="95" t="s">
        <v>101</v>
      </c>
      <c r="C29" s="95"/>
      <c r="D29" s="37">
        <f>+D27+D25+D23+D21+D19+D17+D15+D13+D11+D9+D7+D5</f>
        <v>0</v>
      </c>
      <c r="E29" s="37">
        <f t="shared" ref="E29:H29" si="0">+E27+E25+E23+E21+E19+E17+E15+E13+E11+E9+E7+E5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</row>
    <row r="30" spans="2:10" ht="23.25" x14ac:dyDescent="0.35">
      <c r="B30" s="96" t="s">
        <v>102</v>
      </c>
      <c r="C30" s="96"/>
      <c r="D30" s="29">
        <f>SUM(D29:H29)</f>
        <v>0</v>
      </c>
      <c r="E30" s="38" t="s">
        <v>1</v>
      </c>
      <c r="F30" s="28"/>
      <c r="G30" s="28"/>
      <c r="H30" s="28"/>
    </row>
    <row r="34" spans="2:3" ht="31.5" x14ac:dyDescent="0.25">
      <c r="B34" s="103" t="s">
        <v>2</v>
      </c>
      <c r="C34" s="1" t="s">
        <v>86</v>
      </c>
    </row>
    <row r="35" spans="2:3" x14ac:dyDescent="0.25">
      <c r="B35" s="103" t="s">
        <v>3</v>
      </c>
      <c r="C35" s="1" t="s">
        <v>87</v>
      </c>
    </row>
    <row r="36" spans="2:3" ht="31.5" x14ac:dyDescent="0.25">
      <c r="B36" s="103" t="s">
        <v>4</v>
      </c>
      <c r="C36" s="1" t="s">
        <v>103</v>
      </c>
    </row>
    <row r="37" spans="2:3" ht="31.5" x14ac:dyDescent="0.25">
      <c r="B37" s="103" t="s">
        <v>5</v>
      </c>
      <c r="C37" s="1" t="s">
        <v>90</v>
      </c>
    </row>
  </sheetData>
  <mergeCells count="24">
    <mergeCell ref="B29:C29"/>
    <mergeCell ref="B30:C30"/>
    <mergeCell ref="B18:B21"/>
    <mergeCell ref="C18:C19"/>
    <mergeCell ref="C20:C21"/>
    <mergeCell ref="B22:B23"/>
    <mergeCell ref="C22:C23"/>
    <mergeCell ref="B24:B27"/>
    <mergeCell ref="C24:C25"/>
    <mergeCell ref="C26:C27"/>
    <mergeCell ref="B10:B15"/>
    <mergeCell ref="C10:C11"/>
    <mergeCell ref="C12:C13"/>
    <mergeCell ref="C14:C15"/>
    <mergeCell ref="B16:B17"/>
    <mergeCell ref="C16:C17"/>
    <mergeCell ref="B1:H1"/>
    <mergeCell ref="B2:C3"/>
    <mergeCell ref="D2:H2"/>
    <mergeCell ref="B4:B5"/>
    <mergeCell ref="C4:C5"/>
    <mergeCell ref="B6:B9"/>
    <mergeCell ref="C6:C7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Vlerësimi i riskut të NMVM-ve</vt:lpstr>
      <vt:lpstr>Fushat me të dhëna</vt:lpstr>
      <vt:lpstr>Drafti</vt:lpstr>
      <vt:lpstr>'Vlerësimi i riskut të NMVM-ve'!Print_Area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Rrezon Lajçi - BpB</cp:lastModifiedBy>
  <cp:lastPrinted>2022-10-05T09:05:10Z</cp:lastPrinted>
  <dcterms:created xsi:type="dcterms:W3CDTF">2022-09-19T04:45:21Z</dcterms:created>
  <dcterms:modified xsi:type="dcterms:W3CDTF">2022-10-06T07:46:26Z</dcterms:modified>
</cp:coreProperties>
</file>